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Jih\2025\1. 381-019 Dambořice\VZ\"/>
    </mc:Choice>
  </mc:AlternateContent>
  <xr:revisionPtr revIDLastSave="0" documentId="13_ncr:1_{B9E2B098-9C1E-4209-B8E8-F2359B54474E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201'!$A$1:$I$59</definedName>
  </definedNames>
  <calcPr calcId="191029"/>
  <webPublishing codePage="0"/>
</workbook>
</file>

<file path=xl/calcChain.xml><?xml version="1.0" encoding="utf-8"?>
<calcChain xmlns="http://schemas.openxmlformats.org/spreadsheetml/2006/main">
  <c r="I60" i="4" l="1"/>
  <c r="O60" i="4" s="1"/>
  <c r="I48" i="4" l="1"/>
  <c r="O48" i="4" l="1"/>
  <c r="I52" i="4"/>
  <c r="O52" i="4" s="1"/>
  <c r="I13" i="4"/>
  <c r="O13" i="4" s="1"/>
  <c r="I9" i="4"/>
  <c r="O9" i="4" l="1"/>
  <c r="R8" i="4" s="1"/>
  <c r="O8" i="4" s="1"/>
  <c r="Q8" i="4"/>
  <c r="I8" i="4" s="1"/>
  <c r="I39" i="4"/>
  <c r="O39" i="4" l="1"/>
  <c r="I43" i="4"/>
  <c r="Q38" i="4" s="1"/>
  <c r="I38" i="4" s="1"/>
  <c r="I18" i="4"/>
  <c r="O18" i="4" l="1"/>
  <c r="O43" i="4"/>
  <c r="R38" i="4" s="1"/>
  <c r="I56" i="4"/>
  <c r="Q47" i="4" s="1"/>
  <c r="I34" i="4"/>
  <c r="I30" i="4"/>
  <c r="O30" i="4" s="1"/>
  <c r="I26" i="4"/>
  <c r="O26" i="4" s="1"/>
  <c r="I22" i="4"/>
  <c r="Q17" i="4" l="1"/>
  <c r="I17" i="4" s="1"/>
  <c r="O38" i="4"/>
  <c r="O22" i="4"/>
  <c r="O34" i="4"/>
  <c r="O56" i="4"/>
  <c r="R47" i="4" s="1"/>
  <c r="I47" i="4"/>
  <c r="R17" i="4" l="1"/>
  <c r="I3" i="4"/>
  <c r="C11" i="2"/>
  <c r="O17" i="4"/>
  <c r="O47" i="4"/>
  <c r="I18" i="3"/>
  <c r="O18" i="3" s="1"/>
  <c r="I14" i="3"/>
  <c r="I10" i="3"/>
  <c r="O10" i="3" l="1"/>
  <c r="Q9" i="3"/>
  <c r="I9" i="3" s="1"/>
  <c r="I3" i="3" s="1"/>
  <c r="C10" i="2" s="1"/>
  <c r="O2" i="4"/>
  <c r="O14" i="3"/>
  <c r="R9" i="3" l="1"/>
  <c r="O9" i="3" s="1"/>
  <c r="O2" i="3" s="1"/>
  <c r="C6" i="2" l="1"/>
</calcChain>
</file>

<file path=xl/sharedStrings.xml><?xml version="1.0" encoding="utf-8"?>
<sst xmlns="http://schemas.openxmlformats.org/spreadsheetml/2006/main" count="275" uniqueCount="127">
  <si>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</si>
  <si>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</si>
  <si>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</si>
  <si>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</si>
  <si>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</si>
  <si>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</si>
  <si>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</si>
  <si>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</si>
  <si>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</si>
  <si>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</si>
  <si>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</si>
  <si>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</si>
  <si>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</si>
  <si>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</si>
  <si>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</si>
  <si>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</si>
  <si>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</si>
  <si>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</si>
  <si>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</si>
  <si>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</si>
  <si>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</si>
  <si>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</si>
  <si>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</si>
  <si>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</si>
  <si>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</si>
  <si>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</si>
  <si>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</si>
  <si>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</si>
  <si>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</si>
  <si>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</si>
  <si>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</si>
  <si>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</si>
  <si>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</si>
  <si>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</si>
  <si>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</si>
  <si>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</si>
  <si>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</si>
  <si>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</si>
  <si>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</si>
  <si>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</si>
  <si>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</si>
  <si>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</si>
  <si>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</si>
  <si>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</si>
  <si>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</si>
  <si>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</si>
  <si>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</si>
  <si>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Objekt</t>
  </si>
  <si>
    <t>Popis</t>
  </si>
  <si>
    <t>OC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</si>
  <si>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</si>
  <si>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</si>
  <si>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</si>
  <si>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</si>
  <si>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</si>
  <si>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</si>
  <si>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</si>
  <si>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</si>
  <si>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</si>
  <si>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</si>
  <si>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</si>
  <si>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</si>
  <si>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</si>
  <si>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</si>
  <si>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</si>
  <si>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</si>
  <si>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</si>
  <si>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</si>
  <si>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</si>
  <si>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</si>
  <si>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</si>
  <si>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</si>
  <si>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</si>
  <si>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</si>
  <si>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</si>
  <si>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</si>
  <si>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</si>
  <si>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</si>
  <si>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</si>
  <si>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</si>
  <si>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</si>
  <si>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</si>
  <si>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</si>
  <si>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</si>
  <si>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</si>
  <si>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Sanace podhledu a boků nosné konstrukce, líce křídel a opěr</t>
  </si>
  <si>
    <t>Sanace výztuže podhledu a boků nosné konstrukce, líce křídel a opěr 25% plochy</t>
  </si>
  <si>
    <t>Stavba: II/381 Dambořice, most 381-019</t>
  </si>
  <si>
    <t>II/381 Dambořice, most 381-019</t>
  </si>
  <si>
    <t>Most ev.č. 381-019</t>
  </si>
  <si>
    <t>Očištění sanovaných ploch líce opěr a křídel, podhledu a boků nosné konstrukce a levé římsy</t>
  </si>
  <si>
    <t>Podhled a boky nosné konstrukce (0,4*2+9,00+0,35*2*6)*4,80=67,200 [A] 
Líce opěr 9,0*1,0*2+(9,0-6*0,2)*0,35*2=23,460 [B] 
Líce křídel (3,6*1,6)/2*4=11,520 [C]   
Levá římsa (0,10+0,20+0,60+0,20)*12,0=13,200 [D] 
Celkem: A+B+C+D=115,380 [E]</t>
  </si>
  <si>
    <t>Podhled a boky nosné konstrukce 0,25*(0,4*2+9,00+0,35*2*6)*4,80=16,800 [A] 
Líce opěr 0,25*(9,0*1,0*2+(9,0-0,2*6)*0,35*2)=5,865 [B] 
Líce křídel 0,25*(3,6*1,6)/2*4=2,880 [C]                                                                             Celkem: A+B+C=25,545 [D]</t>
  </si>
  <si>
    <t>Podhled a boky nosné konstrukce (0,4*2+9,00+0,35*2*6)*4,80=67,200 [A] 
Líce opěr 9,0*1,0*2+(9,0-0,2*6)*0,35*2=23,460 [B] 
Líce křídel (3,6*1,6)/2*4=11,520 [C]                                                                             Celkem: A+B+C=102,180 [D]</t>
  </si>
  <si>
    <t>Levá římsa</t>
  </si>
  <si>
    <t xml:space="preserve">Plocha římsy (0,10+0,20+0,60+0,20)*12,0=13,200 [A] 
</t>
  </si>
  <si>
    <t>Sanace podhledu a boků nosné konstrukce, líce a opěr křídel + levá římsa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</si>
  <si>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</si>
  <si>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</si>
  <si>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</si>
  <si>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Ocelové bezpečnostní zábradlí vlevo se svislou výplní, vč. PKO</t>
  </si>
  <si>
    <t xml:space="preserve">Levá strana mostu 12,0*1,0=12,000 [A] </t>
  </si>
  <si>
    <t>Svislé konstrukce</t>
  </si>
  <si>
    <t>317325</t>
  </si>
  <si>
    <t>ŘÍMSY ZE ŽELEZOBETONU DO C30/37</t>
  </si>
  <si>
    <t>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</si>
  <si>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</si>
  <si>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</si>
  <si>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</si>
  <si>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T</t>
  </si>
  <si>
    <t>parametrická spotřeba 160 kg/m3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</si>
  <si>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</si>
  <si>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vybetonování pravé římsy</t>
  </si>
  <si>
    <t>0,6*12,0*0,20=1,440 [A]</t>
  </si>
  <si>
    <t>0,16*1,44=0,230 [A]</t>
  </si>
  <si>
    <t>9112B1</t>
  </si>
  <si>
    <t>ZÁBRADLÍ MOSTNÍ SE SVISLOU VÝPLNÍ - DODÁVKA A MONTÁŽ</t>
  </si>
  <si>
    <t>M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</si>
  <si>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</si>
  <si>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 xml:space="preserve">Zábradlí na pravé římse 12,00=12,000 [A] 
</t>
  </si>
  <si>
    <t>9111A3</t>
  </si>
  <si>
    <t>ZÁBRADLÍ SILNIČNÍ S VODOR MADLY - DEMONTÁŽ S PŘESUNEM</t>
  </si>
  <si>
    <t>položka zahrnuje: 
- demontáž a odstranění zařízení 
- jeho odvoz na předepsané místo</t>
  </si>
  <si>
    <t>Demontáž zábradlí, odvoz a likvidace v režii SÚS Hodonín.   
Odvoz na skládku SÚS Hodonín.</t>
  </si>
  <si>
    <t>BOURÁNÍ KONSTRUKCÍ ZE ŽELEZOBETONU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</si>
  <si>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
ceny bourání – tento fakt musí být uveden v doplňujícím textu k položce)</t>
  </si>
  <si>
    <t>Odbourání pravé římsy - včetně odvozu materiálu a jeho likvidace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</si>
</sst>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9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6" fillId="0" borderId="1" xfId="6" applyFont="1" applyBorder="1" applyAlignment="1">
      <alignment horizontal="center"/>
    </xf>
    <xf numFmtId="0" fontId="6" fillId="0" borderId="1" xfId="6" applyFont="1" applyBorder="1" applyAlignment="1">
      <alignment horizontal="left" vertical="center" wrapText="1"/>
    </xf>
    <xf numFmtId="4" fontId="13" fillId="0" borderId="1" xfId="8" applyNumberFormat="1" applyBorder="1" applyAlignment="1">
      <alignment horizontal="center"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3" width="20.7109375" style="23" customWidth="1"/>
    <col min="4" max="254" width="9.140625" style="23"/>
    <col min="255" max="255" width="25.7109375" style="23" customWidth="1"/>
    <col min="256" max="256" width="66.7109375" style="23" customWidth="1"/>
    <col min="257" max="259" width="20.7109375" style="23" customWidth="1"/>
    <col min="260" max="510" width="9.140625" style="23"/>
    <col min="511" max="511" width="25.7109375" style="23" customWidth="1"/>
    <col min="512" max="512" width="66.7109375" style="23" customWidth="1"/>
    <col min="513" max="515" width="20.7109375" style="23" customWidth="1"/>
    <col min="516" max="766" width="9.140625" style="23"/>
    <col min="767" max="767" width="25.7109375" style="23" customWidth="1"/>
    <col min="768" max="768" width="66.7109375" style="23" customWidth="1"/>
    <col min="769" max="771" width="20.7109375" style="23" customWidth="1"/>
    <col min="772" max="1022" width="9.140625" style="23"/>
    <col min="1023" max="1023" width="25.7109375" style="23" customWidth="1"/>
    <col min="1024" max="1024" width="66.7109375" style="23" customWidth="1"/>
    <col min="1025" max="1027" width="20.7109375" style="23" customWidth="1"/>
    <col min="1028" max="1278" width="9.140625" style="23"/>
    <col min="1279" max="1279" width="25.7109375" style="23" customWidth="1"/>
    <col min="1280" max="1280" width="66.7109375" style="23" customWidth="1"/>
    <col min="1281" max="1283" width="20.7109375" style="23" customWidth="1"/>
    <col min="1284" max="1534" width="9.140625" style="23"/>
    <col min="1535" max="1535" width="25.7109375" style="23" customWidth="1"/>
    <col min="1536" max="1536" width="66.7109375" style="23" customWidth="1"/>
    <col min="1537" max="1539" width="20.7109375" style="23" customWidth="1"/>
    <col min="1540" max="1790" width="9.140625" style="23"/>
    <col min="1791" max="1791" width="25.7109375" style="23" customWidth="1"/>
    <col min="1792" max="1792" width="66.7109375" style="23" customWidth="1"/>
    <col min="1793" max="1795" width="20.7109375" style="23" customWidth="1"/>
    <col min="1796" max="2046" width="9.140625" style="23"/>
    <col min="2047" max="2047" width="25.7109375" style="23" customWidth="1"/>
    <col min="2048" max="2048" width="66.7109375" style="23" customWidth="1"/>
    <col min="2049" max="2051" width="20.7109375" style="23" customWidth="1"/>
    <col min="2052" max="2302" width="9.140625" style="23"/>
    <col min="2303" max="2303" width="25.7109375" style="23" customWidth="1"/>
    <col min="2304" max="2304" width="66.7109375" style="23" customWidth="1"/>
    <col min="2305" max="2307" width="20.7109375" style="23" customWidth="1"/>
    <col min="2308" max="2558" width="9.140625" style="23"/>
    <col min="2559" max="2559" width="25.7109375" style="23" customWidth="1"/>
    <col min="2560" max="2560" width="66.7109375" style="23" customWidth="1"/>
    <col min="2561" max="2563" width="20.7109375" style="23" customWidth="1"/>
    <col min="2564" max="2814" width="9.140625" style="23"/>
    <col min="2815" max="2815" width="25.7109375" style="23" customWidth="1"/>
    <col min="2816" max="2816" width="66.7109375" style="23" customWidth="1"/>
    <col min="2817" max="2819" width="20.7109375" style="23" customWidth="1"/>
    <col min="2820" max="3070" width="9.140625" style="23"/>
    <col min="3071" max="3071" width="25.7109375" style="23" customWidth="1"/>
    <col min="3072" max="3072" width="66.7109375" style="23" customWidth="1"/>
    <col min="3073" max="3075" width="20.7109375" style="23" customWidth="1"/>
    <col min="3076" max="3326" width="9.140625" style="23"/>
    <col min="3327" max="3327" width="25.7109375" style="23" customWidth="1"/>
    <col min="3328" max="3328" width="66.7109375" style="23" customWidth="1"/>
    <col min="3329" max="3331" width="20.7109375" style="23" customWidth="1"/>
    <col min="3332" max="3582" width="9.140625" style="23"/>
    <col min="3583" max="3583" width="25.7109375" style="23" customWidth="1"/>
    <col min="3584" max="3584" width="66.7109375" style="23" customWidth="1"/>
    <col min="3585" max="3587" width="20.7109375" style="23" customWidth="1"/>
    <col min="3588" max="3838" width="9.140625" style="23"/>
    <col min="3839" max="3839" width="25.7109375" style="23" customWidth="1"/>
    <col min="3840" max="3840" width="66.7109375" style="23" customWidth="1"/>
    <col min="3841" max="3843" width="20.7109375" style="23" customWidth="1"/>
    <col min="3844" max="4094" width="9.140625" style="23"/>
    <col min="4095" max="4095" width="25.7109375" style="23" customWidth="1"/>
    <col min="4096" max="4096" width="66.7109375" style="23" customWidth="1"/>
    <col min="4097" max="4099" width="20.7109375" style="23" customWidth="1"/>
    <col min="4100" max="4350" width="9.140625" style="23"/>
    <col min="4351" max="4351" width="25.7109375" style="23" customWidth="1"/>
    <col min="4352" max="4352" width="66.7109375" style="23" customWidth="1"/>
    <col min="4353" max="4355" width="20.7109375" style="23" customWidth="1"/>
    <col min="4356" max="4606" width="9.140625" style="23"/>
    <col min="4607" max="4607" width="25.7109375" style="23" customWidth="1"/>
    <col min="4608" max="4608" width="66.7109375" style="23" customWidth="1"/>
    <col min="4609" max="4611" width="20.7109375" style="23" customWidth="1"/>
    <col min="4612" max="4862" width="9.140625" style="23"/>
    <col min="4863" max="4863" width="25.7109375" style="23" customWidth="1"/>
    <col min="4864" max="4864" width="66.7109375" style="23" customWidth="1"/>
    <col min="4865" max="4867" width="20.7109375" style="23" customWidth="1"/>
    <col min="4868" max="5118" width="9.140625" style="23"/>
    <col min="5119" max="5119" width="25.7109375" style="23" customWidth="1"/>
    <col min="5120" max="5120" width="66.7109375" style="23" customWidth="1"/>
    <col min="5121" max="5123" width="20.7109375" style="23" customWidth="1"/>
    <col min="5124" max="5374" width="9.140625" style="23"/>
    <col min="5375" max="5375" width="25.7109375" style="23" customWidth="1"/>
    <col min="5376" max="5376" width="66.7109375" style="23" customWidth="1"/>
    <col min="5377" max="5379" width="20.7109375" style="23" customWidth="1"/>
    <col min="5380" max="5630" width="9.140625" style="23"/>
    <col min="5631" max="5631" width="25.7109375" style="23" customWidth="1"/>
    <col min="5632" max="5632" width="66.7109375" style="23" customWidth="1"/>
    <col min="5633" max="5635" width="20.7109375" style="23" customWidth="1"/>
    <col min="5636" max="5886" width="9.140625" style="23"/>
    <col min="5887" max="5887" width="25.7109375" style="23" customWidth="1"/>
    <col min="5888" max="5888" width="66.7109375" style="23" customWidth="1"/>
    <col min="5889" max="5891" width="20.7109375" style="23" customWidth="1"/>
    <col min="5892" max="6142" width="9.140625" style="23"/>
    <col min="6143" max="6143" width="25.7109375" style="23" customWidth="1"/>
    <col min="6144" max="6144" width="66.7109375" style="23" customWidth="1"/>
    <col min="6145" max="6147" width="20.7109375" style="23" customWidth="1"/>
    <col min="6148" max="6398" width="9.140625" style="23"/>
    <col min="6399" max="6399" width="25.7109375" style="23" customWidth="1"/>
    <col min="6400" max="6400" width="66.7109375" style="23" customWidth="1"/>
    <col min="6401" max="6403" width="20.7109375" style="23" customWidth="1"/>
    <col min="6404" max="6654" width="9.140625" style="23"/>
    <col min="6655" max="6655" width="25.7109375" style="23" customWidth="1"/>
    <col min="6656" max="6656" width="66.7109375" style="23" customWidth="1"/>
    <col min="6657" max="6659" width="20.7109375" style="23" customWidth="1"/>
    <col min="6660" max="6910" width="9.140625" style="23"/>
    <col min="6911" max="6911" width="25.7109375" style="23" customWidth="1"/>
    <col min="6912" max="6912" width="66.7109375" style="23" customWidth="1"/>
    <col min="6913" max="6915" width="20.7109375" style="23" customWidth="1"/>
    <col min="6916" max="7166" width="9.140625" style="23"/>
    <col min="7167" max="7167" width="25.7109375" style="23" customWidth="1"/>
    <col min="7168" max="7168" width="66.7109375" style="23" customWidth="1"/>
    <col min="7169" max="7171" width="20.7109375" style="23" customWidth="1"/>
    <col min="7172" max="7422" width="9.140625" style="23"/>
    <col min="7423" max="7423" width="25.7109375" style="23" customWidth="1"/>
    <col min="7424" max="7424" width="66.7109375" style="23" customWidth="1"/>
    <col min="7425" max="7427" width="20.7109375" style="23" customWidth="1"/>
    <col min="7428" max="7678" width="9.140625" style="23"/>
    <col min="7679" max="7679" width="25.7109375" style="23" customWidth="1"/>
    <col min="7680" max="7680" width="66.7109375" style="23" customWidth="1"/>
    <col min="7681" max="7683" width="20.7109375" style="23" customWidth="1"/>
    <col min="7684" max="7934" width="9.140625" style="23"/>
    <col min="7935" max="7935" width="25.7109375" style="23" customWidth="1"/>
    <col min="7936" max="7936" width="66.7109375" style="23" customWidth="1"/>
    <col min="7937" max="7939" width="20.7109375" style="23" customWidth="1"/>
    <col min="7940" max="8190" width="9.140625" style="23"/>
    <col min="8191" max="8191" width="25.7109375" style="23" customWidth="1"/>
    <col min="8192" max="8192" width="66.7109375" style="23" customWidth="1"/>
    <col min="8193" max="8195" width="20.7109375" style="23" customWidth="1"/>
    <col min="8196" max="8446" width="9.140625" style="23"/>
    <col min="8447" max="8447" width="25.7109375" style="23" customWidth="1"/>
    <col min="8448" max="8448" width="66.7109375" style="23" customWidth="1"/>
    <col min="8449" max="8451" width="20.7109375" style="23" customWidth="1"/>
    <col min="8452" max="8702" width="9.140625" style="23"/>
    <col min="8703" max="8703" width="25.7109375" style="23" customWidth="1"/>
    <col min="8704" max="8704" width="66.7109375" style="23" customWidth="1"/>
    <col min="8705" max="8707" width="20.7109375" style="23" customWidth="1"/>
    <col min="8708" max="8958" width="9.140625" style="23"/>
    <col min="8959" max="8959" width="25.7109375" style="23" customWidth="1"/>
    <col min="8960" max="8960" width="66.7109375" style="23" customWidth="1"/>
    <col min="8961" max="8963" width="20.7109375" style="23" customWidth="1"/>
    <col min="8964" max="9214" width="9.140625" style="23"/>
    <col min="9215" max="9215" width="25.7109375" style="23" customWidth="1"/>
    <col min="9216" max="9216" width="66.7109375" style="23" customWidth="1"/>
    <col min="9217" max="9219" width="20.7109375" style="23" customWidth="1"/>
    <col min="9220" max="9470" width="9.140625" style="23"/>
    <col min="9471" max="9471" width="25.7109375" style="23" customWidth="1"/>
    <col min="9472" max="9472" width="66.7109375" style="23" customWidth="1"/>
    <col min="9473" max="9475" width="20.7109375" style="23" customWidth="1"/>
    <col min="9476" max="9726" width="9.140625" style="23"/>
    <col min="9727" max="9727" width="25.7109375" style="23" customWidth="1"/>
    <col min="9728" max="9728" width="66.7109375" style="23" customWidth="1"/>
    <col min="9729" max="9731" width="20.7109375" style="23" customWidth="1"/>
    <col min="9732" max="9982" width="9.140625" style="23"/>
    <col min="9983" max="9983" width="25.7109375" style="23" customWidth="1"/>
    <col min="9984" max="9984" width="66.7109375" style="23" customWidth="1"/>
    <col min="9985" max="9987" width="20.7109375" style="23" customWidth="1"/>
    <col min="9988" max="10238" width="9.140625" style="23"/>
    <col min="10239" max="10239" width="25.7109375" style="23" customWidth="1"/>
    <col min="10240" max="10240" width="66.7109375" style="23" customWidth="1"/>
    <col min="10241" max="10243" width="20.7109375" style="23" customWidth="1"/>
    <col min="10244" max="10494" width="9.140625" style="23"/>
    <col min="10495" max="10495" width="25.7109375" style="23" customWidth="1"/>
    <col min="10496" max="10496" width="66.7109375" style="23" customWidth="1"/>
    <col min="10497" max="10499" width="20.7109375" style="23" customWidth="1"/>
    <col min="10500" max="10750" width="9.140625" style="23"/>
    <col min="10751" max="10751" width="25.7109375" style="23" customWidth="1"/>
    <col min="10752" max="10752" width="66.7109375" style="23" customWidth="1"/>
    <col min="10753" max="10755" width="20.7109375" style="23" customWidth="1"/>
    <col min="10756" max="11006" width="9.140625" style="23"/>
    <col min="11007" max="11007" width="25.7109375" style="23" customWidth="1"/>
    <col min="11008" max="11008" width="66.7109375" style="23" customWidth="1"/>
    <col min="11009" max="11011" width="20.7109375" style="23" customWidth="1"/>
    <col min="11012" max="11262" width="9.140625" style="23"/>
    <col min="11263" max="11263" width="25.7109375" style="23" customWidth="1"/>
    <col min="11264" max="11264" width="66.7109375" style="23" customWidth="1"/>
    <col min="11265" max="11267" width="20.7109375" style="23" customWidth="1"/>
    <col min="11268" max="11518" width="9.140625" style="23"/>
    <col min="11519" max="11519" width="25.7109375" style="23" customWidth="1"/>
    <col min="11520" max="11520" width="66.7109375" style="23" customWidth="1"/>
    <col min="11521" max="11523" width="20.7109375" style="23" customWidth="1"/>
    <col min="11524" max="11774" width="9.140625" style="23"/>
    <col min="11775" max="11775" width="25.7109375" style="23" customWidth="1"/>
    <col min="11776" max="11776" width="66.7109375" style="23" customWidth="1"/>
    <col min="11777" max="11779" width="20.7109375" style="23" customWidth="1"/>
    <col min="11780" max="12030" width="9.140625" style="23"/>
    <col min="12031" max="12031" width="25.7109375" style="23" customWidth="1"/>
    <col min="12032" max="12032" width="66.7109375" style="23" customWidth="1"/>
    <col min="12033" max="12035" width="20.7109375" style="23" customWidth="1"/>
    <col min="12036" max="12286" width="9.140625" style="23"/>
    <col min="12287" max="12287" width="25.7109375" style="23" customWidth="1"/>
    <col min="12288" max="12288" width="66.7109375" style="23" customWidth="1"/>
    <col min="12289" max="12291" width="20.7109375" style="23" customWidth="1"/>
    <col min="12292" max="12542" width="9.140625" style="23"/>
    <col min="12543" max="12543" width="25.7109375" style="23" customWidth="1"/>
    <col min="12544" max="12544" width="66.7109375" style="23" customWidth="1"/>
    <col min="12545" max="12547" width="20.7109375" style="23" customWidth="1"/>
    <col min="12548" max="12798" width="9.140625" style="23"/>
    <col min="12799" max="12799" width="25.7109375" style="23" customWidth="1"/>
    <col min="12800" max="12800" width="66.7109375" style="23" customWidth="1"/>
    <col min="12801" max="12803" width="20.7109375" style="23" customWidth="1"/>
    <col min="12804" max="13054" width="9.140625" style="23"/>
    <col min="13055" max="13055" width="25.7109375" style="23" customWidth="1"/>
    <col min="13056" max="13056" width="66.7109375" style="23" customWidth="1"/>
    <col min="13057" max="13059" width="20.7109375" style="23" customWidth="1"/>
    <col min="13060" max="13310" width="9.140625" style="23"/>
    <col min="13311" max="13311" width="25.7109375" style="23" customWidth="1"/>
    <col min="13312" max="13312" width="66.7109375" style="23" customWidth="1"/>
    <col min="13313" max="13315" width="20.7109375" style="23" customWidth="1"/>
    <col min="13316" max="13566" width="9.140625" style="23"/>
    <col min="13567" max="13567" width="25.7109375" style="23" customWidth="1"/>
    <col min="13568" max="13568" width="66.7109375" style="23" customWidth="1"/>
    <col min="13569" max="13571" width="20.7109375" style="23" customWidth="1"/>
    <col min="13572" max="13822" width="9.140625" style="23"/>
    <col min="13823" max="13823" width="25.7109375" style="23" customWidth="1"/>
    <col min="13824" max="13824" width="66.7109375" style="23" customWidth="1"/>
    <col min="13825" max="13827" width="20.7109375" style="23" customWidth="1"/>
    <col min="13828" max="14078" width="9.140625" style="23"/>
    <col min="14079" max="14079" width="25.7109375" style="23" customWidth="1"/>
    <col min="14080" max="14080" width="66.7109375" style="23" customWidth="1"/>
    <col min="14081" max="14083" width="20.7109375" style="23" customWidth="1"/>
    <col min="14084" max="14334" width="9.140625" style="23"/>
    <col min="14335" max="14335" width="25.7109375" style="23" customWidth="1"/>
    <col min="14336" max="14336" width="66.7109375" style="23" customWidth="1"/>
    <col min="14337" max="14339" width="20.7109375" style="23" customWidth="1"/>
    <col min="14340" max="14590" width="9.140625" style="23"/>
    <col min="14591" max="14591" width="25.7109375" style="23" customWidth="1"/>
    <col min="14592" max="14592" width="66.7109375" style="23" customWidth="1"/>
    <col min="14593" max="14595" width="20.7109375" style="23" customWidth="1"/>
    <col min="14596" max="14846" width="9.140625" style="23"/>
    <col min="14847" max="14847" width="25.7109375" style="23" customWidth="1"/>
    <col min="14848" max="14848" width="66.7109375" style="23" customWidth="1"/>
    <col min="14849" max="14851" width="20.7109375" style="23" customWidth="1"/>
    <col min="14852" max="15102" width="9.140625" style="23"/>
    <col min="15103" max="15103" width="25.7109375" style="23" customWidth="1"/>
    <col min="15104" max="15104" width="66.7109375" style="23" customWidth="1"/>
    <col min="15105" max="15107" width="20.7109375" style="23" customWidth="1"/>
    <col min="15108" max="15358" width="9.140625" style="23"/>
    <col min="15359" max="15359" width="25.7109375" style="23" customWidth="1"/>
    <col min="15360" max="15360" width="66.7109375" style="23" customWidth="1"/>
    <col min="15361" max="15363" width="20.7109375" style="23" customWidth="1"/>
    <col min="15364" max="15614" width="9.140625" style="23"/>
    <col min="15615" max="15615" width="25.7109375" style="23" customWidth="1"/>
    <col min="15616" max="15616" width="66.7109375" style="23" customWidth="1"/>
    <col min="15617" max="15619" width="20.7109375" style="23" customWidth="1"/>
    <col min="15620" max="15870" width="9.140625" style="23"/>
    <col min="15871" max="15871" width="25.7109375" style="23" customWidth="1"/>
    <col min="15872" max="15872" width="66.7109375" style="23" customWidth="1"/>
    <col min="15873" max="15875" width="20.7109375" style="23" customWidth="1"/>
    <col min="15876" max="16126" width="9.140625" style="23"/>
    <col min="16127" max="16127" width="25.7109375" style="23" customWidth="1"/>
    <col min="16128" max="16128" width="66.7109375" style="23" customWidth="1"/>
    <col min="16129" max="16131" width="20.7109375" style="23" customWidth="1"/>
    <col min="16132" max="16384" width="9.140625" style="23"/>
  </cols>
  <sheetData>
    <row r="1" spans="1:3" ht="12.75" customHeight="1" x14ac:dyDescent="0.2">
      <c r="A1" s="107"/>
      <c r="B1" s="22"/>
      <c r="C1" s="22"/>
    </row>
    <row r="2" spans="1:3" ht="12.75" customHeight="1" x14ac:dyDescent="0.2">
      <c r="A2" s="107"/>
      <c r="B2" s="108" t="s">
        <v>44</v>
      </c>
      <c r="C2" s="22"/>
    </row>
    <row r="3" spans="1:3" ht="20.100000000000001" customHeight="1" x14ac:dyDescent="0.2">
      <c r="A3" s="107"/>
      <c r="B3" s="107"/>
      <c r="C3" s="22"/>
    </row>
    <row r="4" spans="1:3" ht="20.100000000000001" customHeight="1" x14ac:dyDescent="0.2">
      <c r="A4" s="22"/>
      <c r="B4" s="109" t="s">
        <v>87</v>
      </c>
      <c r="C4" s="107"/>
    </row>
    <row r="5" spans="1:3" ht="12.75" customHeight="1" x14ac:dyDescent="0.2">
      <c r="A5" s="22"/>
      <c r="B5" s="107" t="s">
        <v>45</v>
      </c>
      <c r="C5" s="107"/>
    </row>
    <row r="6" spans="1:3" ht="12.75" customHeight="1" x14ac:dyDescent="0.2">
      <c r="A6" s="22"/>
      <c r="B6" s="24" t="s">
        <v>46</v>
      </c>
      <c r="C6" s="25">
        <f>SUM(C10:C11)</f>
        <v>0</v>
      </c>
    </row>
    <row r="7" spans="1:3" ht="12.75" customHeight="1" x14ac:dyDescent="0.2">
      <c r="A7" s="22"/>
      <c r="B7" s="24"/>
      <c r="C7" s="25"/>
    </row>
    <row r="8" spans="1:3" ht="12.75" customHeight="1" x14ac:dyDescent="0.2">
      <c r="A8" s="26"/>
      <c r="B8" s="26"/>
      <c r="C8" s="26"/>
    </row>
    <row r="9" spans="1:3" ht="12.75" customHeight="1" x14ac:dyDescent="0.2">
      <c r="A9" s="27" t="s">
        <v>47</v>
      </c>
      <c r="B9" s="27" t="s">
        <v>48</v>
      </c>
      <c r="C9" s="27" t="s">
        <v>49</v>
      </c>
    </row>
    <row r="10" spans="1:3" ht="12.75" customHeight="1" x14ac:dyDescent="0.2">
      <c r="A10" s="28" t="s">
        <v>50</v>
      </c>
      <c r="B10" s="28" t="s">
        <v>51</v>
      </c>
      <c r="C10" s="29">
        <f>'000'!I3</f>
        <v>0</v>
      </c>
    </row>
    <row r="11" spans="1:3" ht="12.75" customHeight="1" x14ac:dyDescent="0.2">
      <c r="A11" s="28" t="s">
        <v>52</v>
      </c>
      <c r="B11" s="69" t="s">
        <v>89</v>
      </c>
      <c r="C11" s="29">
        <f>'SO 201'!I3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I10" sqref="I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hidden="1" customWidth="1"/>
    <col min="17" max="17" width="10.7109375" style="23" hidden="1" customWidth="1"/>
    <col min="18" max="18" width="9.140625" style="23" hidden="1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53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1"/>
      <c r="D3" s="107"/>
      <c r="E3" s="68" t="s">
        <v>88</v>
      </c>
      <c r="F3" s="22"/>
      <c r="G3" s="33"/>
      <c r="H3" s="34" t="s">
        <v>54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55</v>
      </c>
      <c r="C4" s="111" t="s">
        <v>56</v>
      </c>
      <c r="D4" s="107"/>
      <c r="E4" s="32" t="s">
        <v>57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2"/>
      <c r="D5" s="113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10" t="s">
        <v>14</v>
      </c>
      <c r="B6" s="110" t="s">
        <v>16</v>
      </c>
      <c r="C6" s="110" t="s">
        <v>18</v>
      </c>
      <c r="D6" s="110" t="s">
        <v>58</v>
      </c>
      <c r="E6" s="110" t="s">
        <v>20</v>
      </c>
      <c r="F6" s="110" t="s">
        <v>22</v>
      </c>
      <c r="G6" s="110" t="s">
        <v>24</v>
      </c>
      <c r="H6" s="110" t="s">
        <v>59</v>
      </c>
      <c r="I6" s="110"/>
    </row>
    <row r="7" spans="1:18" ht="12.75" customHeight="1" x14ac:dyDescent="0.2">
      <c r="A7" s="110"/>
      <c r="B7" s="110"/>
      <c r="C7" s="110"/>
      <c r="D7" s="110"/>
      <c r="E7" s="110"/>
      <c r="F7" s="110"/>
      <c r="G7" s="110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62</v>
      </c>
      <c r="D10" s="8" t="s">
        <v>60</v>
      </c>
      <c r="E10" s="12" t="s">
        <v>64</v>
      </c>
      <c r="F10" s="13" t="s">
        <v>61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63</v>
      </c>
      <c r="D14" s="49" t="s">
        <v>60</v>
      </c>
      <c r="E14" s="50" t="s">
        <v>65</v>
      </c>
      <c r="F14" s="51" t="s">
        <v>61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66</v>
      </c>
      <c r="D18" s="49" t="s">
        <v>5</v>
      </c>
      <c r="E18" s="50" t="s">
        <v>67</v>
      </c>
      <c r="F18" s="61" t="s">
        <v>61</v>
      </c>
      <c r="G18" s="62">
        <v>1</v>
      </c>
      <c r="H18" s="63">
        <v>0</v>
      </c>
      <c r="I18" s="106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68</v>
      </c>
    </row>
    <row r="20" spans="1:16" ht="12.75" customHeight="1" x14ac:dyDescent="0.2">
      <c r="E20" s="55"/>
    </row>
    <row r="21" spans="1:16" ht="12.75" customHeight="1" x14ac:dyDescent="0.2">
      <c r="E21" s="55" t="s">
        <v>69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3"/>
  <sheetViews>
    <sheetView topLeftCell="B1" workbookViewId="0">
      <pane ySplit="7" topLeftCell="A8" activePane="bottomLeft" state="frozen"/>
      <selection pane="bottomLeft" activeCell="I3" sqref="I3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3" width="9.140625" style="70"/>
    <col min="14" max="14" width="0" style="70" hidden="1" customWidth="1"/>
    <col min="15" max="16" width="9.140625" style="70" hidden="1" customWidth="1"/>
    <col min="17" max="17" width="10.7109375" style="70" hidden="1" customWidth="1"/>
    <col min="18" max="18" width="9.140625" style="70" hidden="1" customWidth="1"/>
    <col min="19" max="19" width="0" style="70" hidden="1" customWidth="1"/>
    <col min="20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0+O17+O47+O38+O8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15"/>
      <c r="D3" s="116"/>
      <c r="E3" s="68" t="s">
        <v>88</v>
      </c>
      <c r="F3" s="66"/>
      <c r="G3" s="3"/>
      <c r="H3" s="2" t="s">
        <v>52</v>
      </c>
      <c r="I3" s="21">
        <f>0+I17+I47+I38+I8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7" t="s">
        <v>52</v>
      </c>
      <c r="D4" s="118"/>
      <c r="E4" s="6" t="s">
        <v>89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14" t="s">
        <v>14</v>
      </c>
      <c r="B5" s="114" t="s">
        <v>16</v>
      </c>
      <c r="C5" s="114" t="s">
        <v>18</v>
      </c>
      <c r="D5" s="114" t="s">
        <v>19</v>
      </c>
      <c r="E5" s="114" t="s">
        <v>20</v>
      </c>
      <c r="F5" s="114" t="s">
        <v>22</v>
      </c>
      <c r="G5" s="114" t="s">
        <v>24</v>
      </c>
      <c r="H5" s="114" t="s">
        <v>26</v>
      </c>
      <c r="I5" s="114"/>
      <c r="O5" s="70" t="s">
        <v>10</v>
      </c>
      <c r="P5" s="70" t="s">
        <v>12</v>
      </c>
    </row>
    <row r="6" spans="1:18" ht="12.75" customHeight="1" x14ac:dyDescent="0.2">
      <c r="A6" s="114"/>
      <c r="B6" s="114"/>
      <c r="C6" s="114"/>
      <c r="D6" s="114"/>
      <c r="E6" s="114"/>
      <c r="F6" s="114"/>
      <c r="G6" s="114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s="78" customFormat="1" ht="12.75" customHeight="1" x14ac:dyDescent="0.2">
      <c r="A8" s="74" t="s">
        <v>31</v>
      </c>
      <c r="B8" s="74"/>
      <c r="C8" s="75" t="s">
        <v>11</v>
      </c>
      <c r="D8" s="74"/>
      <c r="E8" s="76" t="s">
        <v>102</v>
      </c>
      <c r="F8" s="74"/>
      <c r="G8" s="74"/>
      <c r="H8" s="74"/>
      <c r="I8" s="77">
        <f>0+Q8</f>
        <v>0</v>
      </c>
      <c r="O8" s="78">
        <f>0+R8</f>
        <v>0</v>
      </c>
      <c r="Q8" s="79">
        <f>0+I9+I13</f>
        <v>0</v>
      </c>
      <c r="R8" s="78">
        <f>0+O9+O13</f>
        <v>0</v>
      </c>
    </row>
    <row r="9" spans="1:18" s="78" customFormat="1" x14ac:dyDescent="0.2">
      <c r="A9" s="80" t="s">
        <v>33</v>
      </c>
      <c r="B9" s="81">
        <v>1</v>
      </c>
      <c r="C9" s="81" t="s">
        <v>103</v>
      </c>
      <c r="D9" s="80" t="s">
        <v>5</v>
      </c>
      <c r="E9" s="99" t="s">
        <v>104</v>
      </c>
      <c r="F9" s="83" t="s">
        <v>105</v>
      </c>
      <c r="G9" s="84">
        <v>1.44</v>
      </c>
      <c r="H9" s="85">
        <v>0</v>
      </c>
      <c r="I9" s="86">
        <f>ROUND(ROUND(H9,2)*ROUND(G9,3),2)</f>
        <v>0</v>
      </c>
      <c r="O9" s="78">
        <f>(I9*21)/100</f>
        <v>0</v>
      </c>
      <c r="P9" s="78" t="s">
        <v>12</v>
      </c>
    </row>
    <row r="10" spans="1:18" s="78" customFormat="1" x14ac:dyDescent="0.2">
      <c r="A10" s="87" t="s">
        <v>35</v>
      </c>
      <c r="E10" s="101" t="s">
        <v>112</v>
      </c>
    </row>
    <row r="11" spans="1:18" customFormat="1" ht="12.75" customHeight="1" x14ac:dyDescent="0.2">
      <c r="A11" s="18" t="s">
        <v>36</v>
      </c>
      <c r="E11" s="98" t="s">
        <v>113</v>
      </c>
    </row>
    <row r="12" spans="1:18" s="78" customFormat="1" ht="382.5" x14ac:dyDescent="0.2">
      <c r="A12" s="78" t="s">
        <v>37</v>
      </c>
      <c r="E12" s="89" t="s">
        <v>106</v>
      </c>
    </row>
    <row r="13" spans="1:18" s="78" customFormat="1" x14ac:dyDescent="0.2">
      <c r="A13" s="80" t="s">
        <v>33</v>
      </c>
      <c r="B13" s="81">
        <v>2</v>
      </c>
      <c r="C13" s="81" t="s">
        <v>107</v>
      </c>
      <c r="D13" s="80" t="s">
        <v>5</v>
      </c>
      <c r="E13" s="99" t="s">
        <v>108</v>
      </c>
      <c r="F13" s="83" t="s">
        <v>109</v>
      </c>
      <c r="G13" s="84">
        <v>0.23</v>
      </c>
      <c r="H13" s="85">
        <v>0</v>
      </c>
      <c r="I13" s="86">
        <f>ROUND(ROUND(H13,2)*ROUND(G13,3),2)</f>
        <v>0</v>
      </c>
      <c r="O13" s="78">
        <f>(I13*21)/100</f>
        <v>0</v>
      </c>
      <c r="P13" s="78" t="s">
        <v>12</v>
      </c>
    </row>
    <row r="14" spans="1:18" s="78" customFormat="1" x14ac:dyDescent="0.2">
      <c r="A14" s="87" t="s">
        <v>35</v>
      </c>
      <c r="E14" s="97" t="s">
        <v>110</v>
      </c>
    </row>
    <row r="15" spans="1:18" s="78" customFormat="1" x14ac:dyDescent="0.2">
      <c r="A15" s="88" t="s">
        <v>36</v>
      </c>
      <c r="E15" s="100" t="s">
        <v>114</v>
      </c>
    </row>
    <row r="16" spans="1:18" s="78" customFormat="1" ht="242.25" x14ac:dyDescent="0.2">
      <c r="A16" s="78" t="s">
        <v>37</v>
      </c>
      <c r="E16" s="89" t="s">
        <v>111</v>
      </c>
    </row>
    <row r="17" spans="1:18" ht="12.75" customHeight="1" x14ac:dyDescent="0.2">
      <c r="A17" s="67" t="s">
        <v>31</v>
      </c>
      <c r="B17" s="67"/>
      <c r="C17" s="9" t="s">
        <v>25</v>
      </c>
      <c r="D17" s="67"/>
      <c r="E17" s="20" t="s">
        <v>38</v>
      </c>
      <c r="F17" s="67"/>
      <c r="G17" s="67"/>
      <c r="H17" s="67"/>
      <c r="I17" s="10">
        <f>0+Q17</f>
        <v>0</v>
      </c>
      <c r="O17" s="70">
        <f>0+R17</f>
        <v>0</v>
      </c>
      <c r="Q17" s="71">
        <f>0+I22+I26+I30+I34+I18</f>
        <v>0</v>
      </c>
      <c r="R17" s="70">
        <f>0+O22+O26+O30+O34+O18</f>
        <v>0</v>
      </c>
    </row>
    <row r="18" spans="1:18" customFormat="1" ht="25.5" x14ac:dyDescent="0.2">
      <c r="A18" s="8" t="s">
        <v>33</v>
      </c>
      <c r="B18" s="11">
        <v>3</v>
      </c>
      <c r="C18" s="11" t="s">
        <v>70</v>
      </c>
      <c r="D18" s="8" t="s">
        <v>5</v>
      </c>
      <c r="E18" s="73" t="s">
        <v>71</v>
      </c>
      <c r="F18" s="13" t="s">
        <v>34</v>
      </c>
      <c r="G18" s="14">
        <v>13.2</v>
      </c>
      <c r="H18" s="15">
        <v>0</v>
      </c>
      <c r="I18" s="15">
        <f>ROUND(ROUND(H18,2)*ROUND(G18,3),2)</f>
        <v>0</v>
      </c>
      <c r="O18">
        <f>(I18*21)/100</f>
        <v>0</v>
      </c>
      <c r="P18" t="s">
        <v>12</v>
      </c>
    </row>
    <row r="19" spans="1:18" customFormat="1" ht="12.75" customHeight="1" x14ac:dyDescent="0.2">
      <c r="A19" s="16" t="s">
        <v>35</v>
      </c>
      <c r="E19" s="102" t="s">
        <v>94</v>
      </c>
    </row>
    <row r="20" spans="1:18" customFormat="1" ht="12.75" customHeight="1" x14ac:dyDescent="0.2">
      <c r="A20" s="18" t="s">
        <v>36</v>
      </c>
      <c r="E20" s="98" t="s">
        <v>95</v>
      </c>
    </row>
    <row r="21" spans="1:18" customFormat="1" ht="76.5" x14ac:dyDescent="0.2">
      <c r="A21" t="s">
        <v>37</v>
      </c>
      <c r="E21" s="17" t="s">
        <v>41</v>
      </c>
    </row>
    <row r="22" spans="1:18" x14ac:dyDescent="0.2">
      <c r="A22" s="8" t="s">
        <v>33</v>
      </c>
      <c r="B22" s="11">
        <v>4</v>
      </c>
      <c r="C22" s="11" t="s">
        <v>39</v>
      </c>
      <c r="D22" s="8" t="s">
        <v>5</v>
      </c>
      <c r="E22" s="73" t="s">
        <v>40</v>
      </c>
      <c r="F22" s="13" t="s">
        <v>34</v>
      </c>
      <c r="G22" s="14">
        <v>102.18</v>
      </c>
      <c r="H22" s="15">
        <v>0</v>
      </c>
      <c r="I22" s="15">
        <f>ROUND(ROUND(H22,2)*ROUND(G22,3),2)</f>
        <v>0</v>
      </c>
      <c r="O22" s="70">
        <f>(I22*21)/100</f>
        <v>0</v>
      </c>
      <c r="P22" s="70" t="s">
        <v>12</v>
      </c>
    </row>
    <row r="23" spans="1:18" x14ac:dyDescent="0.2">
      <c r="A23" s="16" t="s">
        <v>35</v>
      </c>
      <c r="E23" s="102" t="s">
        <v>85</v>
      </c>
    </row>
    <row r="24" spans="1:18" ht="51" customHeight="1" x14ac:dyDescent="0.2">
      <c r="A24" s="18" t="s">
        <v>36</v>
      </c>
      <c r="E24" s="98" t="s">
        <v>93</v>
      </c>
    </row>
    <row r="25" spans="1:18" ht="76.5" x14ac:dyDescent="0.2">
      <c r="A25" s="70" t="s">
        <v>37</v>
      </c>
      <c r="E25" s="17" t="s">
        <v>41</v>
      </c>
    </row>
    <row r="26" spans="1:18" x14ac:dyDescent="0.2">
      <c r="A26" s="8" t="s">
        <v>33</v>
      </c>
      <c r="B26" s="11">
        <v>5</v>
      </c>
      <c r="C26" s="11" t="s">
        <v>72</v>
      </c>
      <c r="D26" s="8" t="s">
        <v>5</v>
      </c>
      <c r="E26" s="73" t="s">
        <v>73</v>
      </c>
      <c r="F26" s="13" t="s">
        <v>34</v>
      </c>
      <c r="G26" s="14">
        <v>102.18</v>
      </c>
      <c r="H26" s="15">
        <v>0</v>
      </c>
      <c r="I26" s="15">
        <f>ROUND(ROUND(H26,2)*ROUND(G26,3),2)</f>
        <v>0</v>
      </c>
      <c r="O26" s="70">
        <f>(I26*21)/100</f>
        <v>0</v>
      </c>
      <c r="P26" s="70" t="s">
        <v>12</v>
      </c>
    </row>
    <row r="27" spans="1:18" x14ac:dyDescent="0.2">
      <c r="A27" s="16" t="s">
        <v>35</v>
      </c>
      <c r="E27" s="102" t="s">
        <v>85</v>
      </c>
    </row>
    <row r="28" spans="1:18" ht="51" customHeight="1" x14ac:dyDescent="0.2">
      <c r="A28" s="18" t="s">
        <v>36</v>
      </c>
      <c r="E28" s="98" t="s">
        <v>93</v>
      </c>
    </row>
    <row r="29" spans="1:18" ht="76.5" x14ac:dyDescent="0.2">
      <c r="A29" s="70" t="s">
        <v>37</v>
      </c>
      <c r="E29" s="17" t="s">
        <v>41</v>
      </c>
    </row>
    <row r="30" spans="1:18" x14ac:dyDescent="0.2">
      <c r="A30" s="8" t="s">
        <v>33</v>
      </c>
      <c r="B30" s="11">
        <v>6</v>
      </c>
      <c r="C30" s="11" t="s">
        <v>74</v>
      </c>
      <c r="D30" s="8" t="s">
        <v>5</v>
      </c>
      <c r="E30" s="73" t="s">
        <v>75</v>
      </c>
      <c r="F30" s="13" t="s">
        <v>34</v>
      </c>
      <c r="G30" s="14">
        <v>115.38</v>
      </c>
      <c r="H30" s="15">
        <v>0</v>
      </c>
      <c r="I30" s="15">
        <f>ROUND(ROUND(H30,2)*ROUND(G30,3),2)</f>
        <v>0</v>
      </c>
      <c r="O30" s="70">
        <f>(I30*21)/100</f>
        <v>0</v>
      </c>
      <c r="P30" s="70" t="s">
        <v>12</v>
      </c>
    </row>
    <row r="31" spans="1:18" x14ac:dyDescent="0.2">
      <c r="A31" s="16" t="s">
        <v>35</v>
      </c>
      <c r="E31" s="103" t="s">
        <v>96</v>
      </c>
    </row>
    <row r="32" spans="1:18" ht="63.75" customHeight="1" x14ac:dyDescent="0.2">
      <c r="A32" s="18" t="s">
        <v>36</v>
      </c>
      <c r="E32" s="98" t="s">
        <v>91</v>
      </c>
    </row>
    <row r="33" spans="1:18" ht="76.5" x14ac:dyDescent="0.2">
      <c r="A33" s="70" t="s">
        <v>37</v>
      </c>
      <c r="E33" s="17" t="s">
        <v>41</v>
      </c>
    </row>
    <row r="34" spans="1:18" x14ac:dyDescent="0.2">
      <c r="A34" s="8" t="s">
        <v>33</v>
      </c>
      <c r="B34" s="11">
        <v>7</v>
      </c>
      <c r="C34" s="11" t="s">
        <v>76</v>
      </c>
      <c r="D34" s="8" t="s">
        <v>5</v>
      </c>
      <c r="E34" s="73" t="s">
        <v>77</v>
      </c>
      <c r="F34" s="13" t="s">
        <v>34</v>
      </c>
      <c r="G34" s="14">
        <v>25.545000000000002</v>
      </c>
      <c r="H34" s="15">
        <v>0</v>
      </c>
      <c r="I34" s="15">
        <f>ROUND(ROUND(H34,2)*ROUND(G34,3),2)</f>
        <v>0</v>
      </c>
      <c r="O34" s="70">
        <f>(I34*21)/100</f>
        <v>0</v>
      </c>
      <c r="P34" s="70" t="s">
        <v>12</v>
      </c>
    </row>
    <row r="35" spans="1:18" x14ac:dyDescent="0.2">
      <c r="A35" s="16" t="s">
        <v>35</v>
      </c>
      <c r="E35" s="102" t="s">
        <v>86</v>
      </c>
    </row>
    <row r="36" spans="1:18" ht="51" customHeight="1" x14ac:dyDescent="0.2">
      <c r="A36" s="18" t="s">
        <v>36</v>
      </c>
      <c r="E36" s="98" t="s">
        <v>92</v>
      </c>
    </row>
    <row r="37" spans="1:18" ht="63.75" x14ac:dyDescent="0.2">
      <c r="A37" s="70" t="s">
        <v>37</v>
      </c>
      <c r="E37" s="17" t="s">
        <v>78</v>
      </c>
    </row>
    <row r="38" spans="1:18" s="78" customFormat="1" ht="12.75" customHeight="1" x14ac:dyDescent="0.2">
      <c r="A38" s="74" t="s">
        <v>31</v>
      </c>
      <c r="B38" s="74"/>
      <c r="C38" s="75" t="s">
        <v>80</v>
      </c>
      <c r="D38" s="74"/>
      <c r="E38" s="76" t="s">
        <v>81</v>
      </c>
      <c r="F38" s="74"/>
      <c r="G38" s="74"/>
      <c r="H38" s="74"/>
      <c r="I38" s="77">
        <f>0+Q38</f>
        <v>0</v>
      </c>
      <c r="O38" s="78">
        <f>0+R38</f>
        <v>0</v>
      </c>
      <c r="Q38" s="79">
        <f>0+I43+I39</f>
        <v>0</v>
      </c>
      <c r="R38" s="78">
        <f>0+O43+O39</f>
        <v>0</v>
      </c>
    </row>
    <row r="39" spans="1:18" s="78" customFormat="1" ht="12.75" customHeight="1" x14ac:dyDescent="0.2">
      <c r="B39" s="91">
        <v>8</v>
      </c>
      <c r="C39" s="91">
        <v>78312</v>
      </c>
      <c r="D39" s="92" t="s">
        <v>5</v>
      </c>
      <c r="E39" s="82" t="s">
        <v>97</v>
      </c>
      <c r="F39" s="93" t="s">
        <v>34</v>
      </c>
      <c r="G39" s="94">
        <v>12</v>
      </c>
      <c r="H39" s="85">
        <v>0</v>
      </c>
      <c r="I39" s="95">
        <f>ROUND(ROUND(H39,2)*ROUND(G39,3),2)</f>
        <v>0</v>
      </c>
      <c r="O39" s="78">
        <f>(I39*21)/100</f>
        <v>0</v>
      </c>
      <c r="P39" s="78" t="s">
        <v>12</v>
      </c>
    </row>
    <row r="40" spans="1:18" s="78" customFormat="1" ht="12.75" customHeight="1" x14ac:dyDescent="0.2">
      <c r="B40" s="96"/>
      <c r="C40" s="96"/>
      <c r="D40" s="96"/>
      <c r="E40" s="97" t="s">
        <v>100</v>
      </c>
      <c r="F40" s="96"/>
      <c r="G40" s="96"/>
      <c r="H40" s="96"/>
      <c r="I40" s="96"/>
    </row>
    <row r="41" spans="1:18" s="78" customFormat="1" ht="12.75" customHeight="1" x14ac:dyDescent="0.2">
      <c r="B41" s="96"/>
      <c r="C41" s="96"/>
      <c r="D41" s="96"/>
      <c r="E41" s="98" t="s">
        <v>101</v>
      </c>
      <c r="F41" s="96"/>
      <c r="G41" s="96"/>
      <c r="H41" s="96"/>
      <c r="I41" s="96"/>
    </row>
    <row r="42" spans="1:18" s="78" customFormat="1" ht="51" customHeight="1" x14ac:dyDescent="0.2">
      <c r="B42" s="96"/>
      <c r="C42" s="96"/>
      <c r="D42" s="96"/>
      <c r="E42" s="97" t="s">
        <v>99</v>
      </c>
      <c r="F42" s="96"/>
      <c r="G42" s="96"/>
      <c r="H42" s="96"/>
      <c r="I42" s="96"/>
    </row>
    <row r="43" spans="1:18" s="78" customFormat="1" x14ac:dyDescent="0.2">
      <c r="A43" s="80" t="s">
        <v>33</v>
      </c>
      <c r="B43" s="81">
        <v>9</v>
      </c>
      <c r="C43" s="81" t="s">
        <v>82</v>
      </c>
      <c r="D43" s="80" t="s">
        <v>5</v>
      </c>
      <c r="E43" s="82" t="s">
        <v>83</v>
      </c>
      <c r="F43" s="83" t="s">
        <v>34</v>
      </c>
      <c r="G43" s="84">
        <v>13.2</v>
      </c>
      <c r="H43" s="85">
        <v>0</v>
      </c>
      <c r="I43" s="86">
        <f>ROUND(ROUND(H43,2)*ROUND(G43,3),2)</f>
        <v>0</v>
      </c>
      <c r="O43" s="78">
        <f>(I43*21)/100</f>
        <v>0</v>
      </c>
      <c r="P43" s="78" t="s">
        <v>12</v>
      </c>
    </row>
    <row r="44" spans="1:18" s="78" customFormat="1" x14ac:dyDescent="0.2">
      <c r="A44" s="87" t="s">
        <v>35</v>
      </c>
      <c r="E44" s="102" t="s">
        <v>94</v>
      </c>
    </row>
    <row r="45" spans="1:18" s="78" customFormat="1" ht="12.75" customHeight="1" x14ac:dyDescent="0.2">
      <c r="A45" s="88" t="s">
        <v>36</v>
      </c>
      <c r="E45" s="98" t="s">
        <v>95</v>
      </c>
    </row>
    <row r="46" spans="1:18" s="78" customFormat="1" ht="51" x14ac:dyDescent="0.2">
      <c r="A46" s="78" t="s">
        <v>37</v>
      </c>
      <c r="E46" s="89" t="s">
        <v>84</v>
      </c>
    </row>
    <row r="47" spans="1:18" ht="12.75" customHeight="1" x14ac:dyDescent="0.2">
      <c r="A47" s="67" t="s">
        <v>31</v>
      </c>
      <c r="B47" s="67"/>
      <c r="C47" s="9" t="s">
        <v>28</v>
      </c>
      <c r="D47" s="67"/>
      <c r="E47" s="20" t="s">
        <v>42</v>
      </c>
      <c r="F47" s="67"/>
      <c r="G47" s="67"/>
      <c r="H47" s="67"/>
      <c r="I47" s="10">
        <f>0+Q47</f>
        <v>0</v>
      </c>
      <c r="O47" s="70">
        <f>0+R47</f>
        <v>0</v>
      </c>
      <c r="Q47" s="71">
        <f>0+I56+I52+I48+I60</f>
        <v>0</v>
      </c>
      <c r="R47" s="70">
        <f>0+O56+O52+O48+O60</f>
        <v>0</v>
      </c>
    </row>
    <row r="48" spans="1:18" customFormat="1" x14ac:dyDescent="0.2">
      <c r="A48" s="8" t="s">
        <v>33</v>
      </c>
      <c r="B48" s="11">
        <v>10</v>
      </c>
      <c r="C48" s="11" t="s">
        <v>120</v>
      </c>
      <c r="D48" s="8"/>
      <c r="E48" s="73" t="s">
        <v>121</v>
      </c>
      <c r="F48" s="13" t="s">
        <v>117</v>
      </c>
      <c r="G48" s="14">
        <v>12</v>
      </c>
      <c r="H48" s="15">
        <v>0</v>
      </c>
      <c r="I48" s="15">
        <f>ROUND(ROUND(H48,2)*ROUND(G48,3),2)</f>
        <v>0</v>
      </c>
      <c r="O48">
        <f>(I48*21)/100</f>
        <v>0</v>
      </c>
      <c r="P48" t="s">
        <v>12</v>
      </c>
    </row>
    <row r="49" spans="1:16" customFormat="1" ht="25.5" x14ac:dyDescent="0.2">
      <c r="A49" s="16" t="s">
        <v>35</v>
      </c>
      <c r="E49" s="103" t="s">
        <v>123</v>
      </c>
    </row>
    <row r="50" spans="1:16" s="78" customFormat="1" ht="12.75" customHeight="1" x14ac:dyDescent="0.2">
      <c r="A50" s="88" t="s">
        <v>36</v>
      </c>
      <c r="E50" s="98" t="s">
        <v>119</v>
      </c>
    </row>
    <row r="51" spans="1:16" customFormat="1" ht="38.25" x14ac:dyDescent="0.2">
      <c r="A51" t="s">
        <v>37</v>
      </c>
      <c r="E51" s="17" t="s">
        <v>122</v>
      </c>
    </row>
    <row r="52" spans="1:16" s="78" customFormat="1" x14ac:dyDescent="0.2">
      <c r="A52" s="80" t="s">
        <v>33</v>
      </c>
      <c r="B52" s="81">
        <v>11</v>
      </c>
      <c r="C52" s="81" t="s">
        <v>115</v>
      </c>
      <c r="D52" s="80" t="s">
        <v>5</v>
      </c>
      <c r="E52" s="99" t="s">
        <v>116</v>
      </c>
      <c r="F52" s="83" t="s">
        <v>117</v>
      </c>
      <c r="G52" s="84">
        <v>12</v>
      </c>
      <c r="H52" s="85">
        <v>0</v>
      </c>
      <c r="I52" s="86">
        <f>ROUND(ROUND(H52,2)*ROUND(G52,3),2)</f>
        <v>0</v>
      </c>
      <c r="O52" s="78">
        <f>(I52*21)/100</f>
        <v>0</v>
      </c>
      <c r="P52" s="78" t="s">
        <v>12</v>
      </c>
    </row>
    <row r="53" spans="1:16" s="78" customFormat="1" x14ac:dyDescent="0.2">
      <c r="A53" s="87" t="s">
        <v>35</v>
      </c>
      <c r="E53" s="97" t="s">
        <v>98</v>
      </c>
    </row>
    <row r="54" spans="1:16" s="78" customFormat="1" ht="12.75" customHeight="1" x14ac:dyDescent="0.2">
      <c r="A54" s="88" t="s">
        <v>36</v>
      </c>
      <c r="E54" s="98" t="s">
        <v>119</v>
      </c>
    </row>
    <row r="55" spans="1:16" s="78" customFormat="1" ht="63.75" customHeight="1" x14ac:dyDescent="0.2">
      <c r="A55" s="78" t="s">
        <v>37</v>
      </c>
      <c r="E55" s="89" t="s">
        <v>118</v>
      </c>
    </row>
    <row r="56" spans="1:16" x14ac:dyDescent="0.2">
      <c r="A56" s="8" t="s">
        <v>33</v>
      </c>
      <c r="B56" s="11">
        <v>12</v>
      </c>
      <c r="C56" s="11">
        <v>938543</v>
      </c>
      <c r="D56" s="8" t="s">
        <v>5</v>
      </c>
      <c r="E56" s="90" t="s">
        <v>79</v>
      </c>
      <c r="F56" s="13" t="s">
        <v>34</v>
      </c>
      <c r="G56" s="14">
        <v>115.38</v>
      </c>
      <c r="H56" s="15">
        <v>0</v>
      </c>
      <c r="I56" s="15">
        <f>ROUND(ROUND(H56,2)*ROUND(G56,3),2)</f>
        <v>0</v>
      </c>
      <c r="O56" s="70">
        <f>(I56*21)/100</f>
        <v>0</v>
      </c>
      <c r="P56" s="70" t="s">
        <v>12</v>
      </c>
    </row>
    <row r="57" spans="1:16" ht="25.5" x14ac:dyDescent="0.2">
      <c r="A57" s="16" t="s">
        <v>35</v>
      </c>
      <c r="E57" s="103" t="s">
        <v>90</v>
      </c>
    </row>
    <row r="58" spans="1:16" ht="63.75" customHeight="1" x14ac:dyDescent="0.2">
      <c r="A58" s="18" t="s">
        <v>36</v>
      </c>
      <c r="E58" s="98" t="s">
        <v>91</v>
      </c>
    </row>
    <row r="59" spans="1:16" ht="25.5" x14ac:dyDescent="0.2">
      <c r="A59" s="70" t="s">
        <v>37</v>
      </c>
      <c r="E59" s="17" t="s">
        <v>43</v>
      </c>
    </row>
    <row r="60" spans="1:16" ht="12.75" customHeight="1" x14ac:dyDescent="0.2">
      <c r="B60" s="11">
        <v>13</v>
      </c>
      <c r="C60" s="11">
        <v>96616</v>
      </c>
      <c r="D60" s="8" t="s">
        <v>5</v>
      </c>
      <c r="E60" s="90" t="s">
        <v>124</v>
      </c>
      <c r="F60" s="104" t="s">
        <v>105</v>
      </c>
      <c r="G60" s="14">
        <v>1.44</v>
      </c>
      <c r="H60" s="15">
        <v>0</v>
      </c>
      <c r="I60" s="15">
        <f>ROUND(ROUND(H60,2)*ROUND(G60,3),2)</f>
        <v>0</v>
      </c>
      <c r="O60" s="70">
        <f>(I60*21)/100</f>
        <v>0</v>
      </c>
      <c r="P60" s="70" t="s">
        <v>12</v>
      </c>
    </row>
    <row r="61" spans="1:16" ht="12.75" customHeight="1" x14ac:dyDescent="0.2">
      <c r="E61" s="105" t="s">
        <v>126</v>
      </c>
    </row>
    <row r="62" spans="1:16" s="78" customFormat="1" ht="12.75" customHeight="1" x14ac:dyDescent="0.2">
      <c r="A62" s="88" t="s">
        <v>36</v>
      </c>
      <c r="E62" s="98" t="s">
        <v>113</v>
      </c>
    </row>
    <row r="63" spans="1:16" ht="114.75" customHeight="1" x14ac:dyDescent="0.2">
      <c r="E63" s="17" t="s">
        <v>125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2025-06-17T07:42:34Z</dcterms:modified>
  <cp:category/>
  <cp:contentStatus/>
</cp:coreProperties>
</file>